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Киса\Desktop\Инвест программа\22.04.2025\Проект ИП ООО Регион Энерго 2026-2029\Описание ИП и обосновывающие материалы\Приложение 1-УНЦ\"/>
    </mc:Choice>
  </mc:AlternateContent>
  <bookViews>
    <workbookView xWindow="0" yWindow="0" windowWidth="21570" windowHeight="7485"/>
  </bookViews>
  <sheets>
    <sheet name="ПУ" sheetId="1" r:id="rId1"/>
  </sheets>
  <definedNames>
    <definedName name="_xlnm.Print_Area" localSheetId="0">ПУ!$A$1:$F$27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F18" i="1" s="1"/>
  <c r="E17" i="1"/>
  <c r="F17" i="1" s="1"/>
  <c r="F10" i="1"/>
  <c r="F9" i="1"/>
  <c r="F8" i="1"/>
  <c r="E16" i="1" s="1"/>
  <c r="F16" i="1" s="1"/>
  <c r="F7" i="1"/>
  <c r="E15" i="1" s="1"/>
  <c r="F15" i="1" s="1"/>
  <c r="F22" i="1" s="1"/>
  <c r="F23" i="1" s="1"/>
  <c r="F24" i="1" s="1"/>
  <c r="F25" i="1" s="1"/>
  <c r="F26" i="1" l="1"/>
  <c r="F27" i="1" s="1"/>
  <c r="G27" i="1" s="1"/>
  <c r="E4" i="1" s="1"/>
</calcChain>
</file>

<file path=xl/sharedStrings.xml><?xml version="1.0" encoding="utf-8"?>
<sst xmlns="http://schemas.openxmlformats.org/spreadsheetml/2006/main" count="42" uniqueCount="27">
  <si>
    <t>Расчет</t>
  </si>
  <si>
    <t xml:space="preserve">по "Укрупненным нормативам цены" согласно приказу № 131 от 26.02.2024 г. Министерства энергетики Российской Федерации </t>
  </si>
  <si>
    <t>составляет</t>
  </si>
  <si>
    <t>млн. руб. с НДС</t>
  </si>
  <si>
    <t>Номер расценок</t>
  </si>
  <si>
    <t>Наименование 
УНЦ</t>
  </si>
  <si>
    <t>Измеритель (единица измерения) УНЦ</t>
  </si>
  <si>
    <t xml:space="preserve">Укрупненный норматив цены,  тыс рублей (без НДС) </t>
  </si>
  <si>
    <t>Количество</t>
  </si>
  <si>
    <t>Стоимость тыс. руб., без НДС</t>
  </si>
  <si>
    <t>УНЦ ИИК</t>
  </si>
  <si>
    <t>1 точка учета</t>
  </si>
  <si>
    <t>А1-63</t>
  </si>
  <si>
    <t>А1-01</t>
  </si>
  <si>
    <t>Субъект Российской Федерации, на территории которого реализуется технологическое решение (мероприятие)</t>
  </si>
  <si>
    <t>Коэффициенты перехода (пересчета) от базового УНЦ электрических сетей (за исключением ВЛ) к уровню УНЦ электрических сетей субъектов Российской Федерации</t>
  </si>
  <si>
    <t>Стоимость тыс. руб., с учетом коэф-та перехода, без НДС</t>
  </si>
  <si>
    <t>Самарская область</t>
  </si>
  <si>
    <t>Сумма НДС, тыс. руб:</t>
  </si>
  <si>
    <r>
      <t xml:space="preserve">по объекту: </t>
    </r>
    <r>
      <rPr>
        <u/>
        <sz val="12"/>
        <rFont val="Times New Roman"/>
        <family val="1"/>
        <charset val="204"/>
      </rPr>
      <t>Монтаж интелектуальных приборов учета Самарская обл., г.о. Кинель, массив  СНТ "Здоровье"</t>
    </r>
    <r>
      <rPr>
        <sz val="12"/>
        <rFont val="Times New Roman"/>
        <family val="1"/>
        <charset val="204"/>
      </rPr>
      <t xml:space="preserve"> (2026 г.)</t>
    </r>
  </si>
  <si>
    <t>Итого затраты в текущих ценах без НДС, тыс. руб:</t>
  </si>
  <si>
    <t>Итого затраты в прогнозных ценах с НДС, тыс. руб:</t>
  </si>
  <si>
    <t>Итого с учетом индекс-дефлятора  2024 год (1,044)</t>
  </si>
  <si>
    <t>Итого с учетом индекс-дефлятора  2025 год (1,043)</t>
  </si>
  <si>
    <t>Итого с учетом индекс-дефлятора  2026 год (1,042)</t>
  </si>
  <si>
    <t>А1-07</t>
  </si>
  <si>
    <t>А1-60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</si>
</sst>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0\ _₽_-;\-* #,##0.00\ _₽_-;_-* \-??\ _₽_-;_-@_-"/>
  </numFmts>
  <fonts count="6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23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164" fontId="3" fillId="0" borderId="1" xfId="1" applyFont="1" applyBorder="1" applyProtection="1"/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/>
    </xf>
    <xf numFmtId="164" fontId="3" fillId="0" borderId="1" xfId="1" applyFont="1" applyBorder="1" applyAlignment="1" applyProtection="1">
      <alignment vertical="center"/>
    </xf>
    <xf numFmtId="164" fontId="3" fillId="0" borderId="1" xfId="0" applyNumberFormat="1" applyFont="1" applyBorder="1" applyAlignment="1">
      <alignment vertical="center"/>
    </xf>
    <xf numFmtId="43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27"/>
  <sheetViews>
    <sheetView tabSelected="1" zoomScale="85" zoomScaleNormal="85" workbookViewId="0">
      <selection activeCell="N18" sqref="N18"/>
    </sheetView>
  </sheetViews>
  <sheetFormatPr defaultRowHeight="15.75" x14ac:dyDescent="0.25"/>
  <cols>
    <col min="1" max="1" width="21.85546875" style="2" customWidth="1"/>
    <col min="2" max="3" width="19.85546875" style="2" customWidth="1"/>
    <col min="4" max="4" width="38.140625" style="2" customWidth="1"/>
    <col min="5" max="5" width="17.85546875" style="2" customWidth="1"/>
    <col min="6" max="6" width="22.42578125" style="2" customWidth="1"/>
    <col min="7" max="7" width="12.7109375" style="2" hidden="1" customWidth="1"/>
    <col min="8" max="8" width="22" style="2" customWidth="1"/>
    <col min="9" max="1025" width="9.140625" style="2" customWidth="1"/>
  </cols>
  <sheetData>
    <row r="1" spans="1:8" ht="23.25" customHeight="1" x14ac:dyDescent="0.25">
      <c r="A1" s="19" t="s">
        <v>0</v>
      </c>
      <c r="B1" s="19"/>
      <c r="C1" s="19"/>
      <c r="D1" s="19"/>
      <c r="E1" s="19"/>
      <c r="F1" s="19"/>
      <c r="G1" s="1"/>
      <c r="H1" s="1"/>
    </row>
    <row r="2" spans="1:8" ht="28.5" customHeight="1" x14ac:dyDescent="0.25">
      <c r="A2" s="20" t="s">
        <v>1</v>
      </c>
      <c r="B2" s="20"/>
      <c r="C2" s="20"/>
      <c r="D2" s="20"/>
      <c r="E2" s="20"/>
      <c r="F2" s="20"/>
      <c r="G2" s="1"/>
      <c r="H2" s="1"/>
    </row>
    <row r="3" spans="1:8" s="1" customFormat="1" ht="60.75" customHeight="1" x14ac:dyDescent="0.25">
      <c r="A3" s="21" t="s">
        <v>19</v>
      </c>
      <c r="B3" s="21"/>
      <c r="C3" s="21"/>
      <c r="D3" s="21"/>
      <c r="E3" s="21"/>
      <c r="F3" s="21"/>
      <c r="G3" s="3"/>
      <c r="H3" s="3"/>
    </row>
    <row r="4" spans="1:8" x14ac:dyDescent="0.25">
      <c r="B4" s="4"/>
      <c r="C4" s="4"/>
      <c r="D4" s="4" t="s">
        <v>2</v>
      </c>
      <c r="E4" s="5">
        <f>G27</f>
        <v>9.3670103497969155</v>
      </c>
      <c r="F4" s="6" t="s">
        <v>3</v>
      </c>
    </row>
    <row r="6" spans="1:8" ht="47.25" x14ac:dyDescent="0.25">
      <c r="A6" s="7" t="s">
        <v>4</v>
      </c>
      <c r="B6" s="8" t="s">
        <v>5</v>
      </c>
      <c r="C6" s="8" t="s">
        <v>6</v>
      </c>
      <c r="D6" s="8" t="s">
        <v>7</v>
      </c>
      <c r="E6" s="8" t="s">
        <v>8</v>
      </c>
      <c r="F6" s="8" t="s">
        <v>9</v>
      </c>
    </row>
    <row r="7" spans="1:8" x14ac:dyDescent="0.25">
      <c r="A7" s="9" t="s">
        <v>25</v>
      </c>
      <c r="B7" s="9" t="s">
        <v>10</v>
      </c>
      <c r="C7" s="9" t="s">
        <v>11</v>
      </c>
      <c r="D7" s="9">
        <v>59.4</v>
      </c>
      <c r="E7" s="9">
        <v>2</v>
      </c>
      <c r="F7" s="10">
        <f>D7*E7</f>
        <v>118.8</v>
      </c>
    </row>
    <row r="8" spans="1:8" x14ac:dyDescent="0.25">
      <c r="A8" s="9" t="s">
        <v>12</v>
      </c>
      <c r="B8" s="9" t="s">
        <v>10</v>
      </c>
      <c r="C8" s="9" t="s">
        <v>11</v>
      </c>
      <c r="D8" s="9">
        <v>7.67</v>
      </c>
      <c r="E8" s="9">
        <v>2</v>
      </c>
      <c r="F8" s="10">
        <f>D8*E8</f>
        <v>15.34</v>
      </c>
    </row>
    <row r="9" spans="1:8" x14ac:dyDescent="0.25">
      <c r="A9" s="9" t="s">
        <v>13</v>
      </c>
      <c r="B9" s="9" t="s">
        <v>10</v>
      </c>
      <c r="C9" s="9" t="s">
        <v>11</v>
      </c>
      <c r="D9" s="9">
        <v>55.39</v>
      </c>
      <c r="E9" s="9">
        <v>98</v>
      </c>
      <c r="F9" s="10">
        <f>D9*E9</f>
        <v>5428.22</v>
      </c>
    </row>
    <row r="10" spans="1:8" x14ac:dyDescent="0.25">
      <c r="A10" s="9" t="s">
        <v>26</v>
      </c>
      <c r="B10" s="9" t="s">
        <v>10</v>
      </c>
      <c r="C10" s="9" t="s">
        <v>11</v>
      </c>
      <c r="D10" s="9">
        <v>7.06</v>
      </c>
      <c r="E10" s="9">
        <v>98</v>
      </c>
      <c r="F10" s="10">
        <f>D10*E10</f>
        <v>691.88</v>
      </c>
    </row>
    <row r="14" spans="1:8" ht="102.75" customHeight="1" x14ac:dyDescent="0.25">
      <c r="A14" s="7" t="s">
        <v>4</v>
      </c>
      <c r="B14" s="17" t="s">
        <v>14</v>
      </c>
      <c r="C14" s="18"/>
      <c r="D14" s="11" t="s">
        <v>15</v>
      </c>
      <c r="E14" s="8" t="s">
        <v>9</v>
      </c>
      <c r="F14" s="8" t="s">
        <v>16</v>
      </c>
    </row>
    <row r="15" spans="1:8" s="1" customFormat="1" x14ac:dyDescent="0.25">
      <c r="A15" s="9" t="s">
        <v>25</v>
      </c>
      <c r="B15" s="17" t="s">
        <v>17</v>
      </c>
      <c r="C15" s="18"/>
      <c r="D15" s="7">
        <v>1.1000000000000001</v>
      </c>
      <c r="E15" s="12">
        <f>F7</f>
        <v>118.8</v>
      </c>
      <c r="F15" s="13">
        <f>D15*E15</f>
        <v>130.68</v>
      </c>
    </row>
    <row r="16" spans="1:8" s="1" customFormat="1" x14ac:dyDescent="0.25">
      <c r="A16" s="9" t="s">
        <v>12</v>
      </c>
      <c r="B16" s="17" t="s">
        <v>17</v>
      </c>
      <c r="C16" s="18"/>
      <c r="D16" s="7">
        <v>1.1000000000000001</v>
      </c>
      <c r="E16" s="12">
        <f t="shared" ref="E16:E18" si="0">F8</f>
        <v>15.34</v>
      </c>
      <c r="F16" s="13">
        <f>D16*E16</f>
        <v>16.874000000000002</v>
      </c>
    </row>
    <row r="17" spans="1:8" s="1" customFormat="1" x14ac:dyDescent="0.25">
      <c r="A17" s="9" t="s">
        <v>13</v>
      </c>
      <c r="B17" s="17" t="s">
        <v>17</v>
      </c>
      <c r="C17" s="18"/>
      <c r="D17" s="7">
        <v>1.1000000000000001</v>
      </c>
      <c r="E17" s="12">
        <f t="shared" si="0"/>
        <v>5428.22</v>
      </c>
      <c r="F17" s="13">
        <f t="shared" ref="F17:F18" si="1">D17*E17</f>
        <v>5971.0420000000004</v>
      </c>
    </row>
    <row r="18" spans="1:8" s="1" customFormat="1" x14ac:dyDescent="0.25">
      <c r="A18" s="9" t="s">
        <v>26</v>
      </c>
      <c r="B18" s="17" t="s">
        <v>17</v>
      </c>
      <c r="C18" s="18"/>
      <c r="D18" s="7">
        <v>1.1000000000000001</v>
      </c>
      <c r="E18" s="12">
        <f t="shared" si="0"/>
        <v>691.88</v>
      </c>
      <c r="F18" s="13">
        <f t="shared" si="1"/>
        <v>761.0680000000001</v>
      </c>
    </row>
    <row r="22" spans="1:8" ht="20.100000000000001" customHeight="1" x14ac:dyDescent="0.25">
      <c r="B22" s="22" t="s">
        <v>20</v>
      </c>
      <c r="C22" s="22"/>
      <c r="D22" s="22"/>
      <c r="E22" s="22"/>
      <c r="F22" s="14">
        <f>SUM(F15:F18)</f>
        <v>6879.6640000000007</v>
      </c>
      <c r="G22" s="1"/>
    </row>
    <row r="23" spans="1:8" ht="20.100000000000001" customHeight="1" x14ac:dyDescent="0.25">
      <c r="B23" s="22" t="s">
        <v>22</v>
      </c>
      <c r="C23" s="22"/>
      <c r="D23" s="22"/>
      <c r="E23" s="22"/>
      <c r="F23" s="14">
        <f>F22*1.044</f>
        <v>7182.369216000001</v>
      </c>
      <c r="G23" s="15"/>
      <c r="H23" s="5"/>
    </row>
    <row r="24" spans="1:8" ht="20.100000000000001" customHeight="1" x14ac:dyDescent="0.25">
      <c r="B24" s="22" t="s">
        <v>23</v>
      </c>
      <c r="C24" s="22"/>
      <c r="D24" s="22"/>
      <c r="E24" s="22"/>
      <c r="F24" s="14">
        <f>F23*1.043</f>
        <v>7491.2110922880001</v>
      </c>
      <c r="G24" s="15"/>
      <c r="H24" s="5"/>
    </row>
    <row r="25" spans="1:8" ht="20.100000000000001" customHeight="1" x14ac:dyDescent="0.25">
      <c r="B25" s="22" t="s">
        <v>24</v>
      </c>
      <c r="C25" s="22"/>
      <c r="D25" s="22"/>
      <c r="E25" s="22"/>
      <c r="F25" s="14">
        <f>F24*1.042</f>
        <v>7805.8419581640965</v>
      </c>
      <c r="G25" s="1"/>
    </row>
    <row r="26" spans="1:8" ht="20.100000000000001" customHeight="1" x14ac:dyDescent="0.25">
      <c r="B26" s="22" t="s">
        <v>18</v>
      </c>
      <c r="C26" s="22"/>
      <c r="D26" s="22"/>
      <c r="E26" s="22"/>
      <c r="F26" s="14">
        <f>F25/100*20</f>
        <v>1561.1683916328193</v>
      </c>
      <c r="G26" s="1"/>
    </row>
    <row r="27" spans="1:8" ht="20.100000000000001" customHeight="1" x14ac:dyDescent="0.25">
      <c r="B27" s="22" t="s">
        <v>21</v>
      </c>
      <c r="C27" s="22"/>
      <c r="D27" s="22"/>
      <c r="E27" s="22"/>
      <c r="F27" s="14">
        <f>F25+F26</f>
        <v>9367.0103497969158</v>
      </c>
      <c r="G27" s="16">
        <f>F27/1000</f>
        <v>9.3670103497969155</v>
      </c>
    </row>
  </sheetData>
  <mergeCells count="14">
    <mergeCell ref="B26:E26"/>
    <mergeCell ref="B27:E27"/>
    <mergeCell ref="B17:C17"/>
    <mergeCell ref="B18:C18"/>
    <mergeCell ref="B22:E22"/>
    <mergeCell ref="B23:E23"/>
    <mergeCell ref="B24:E24"/>
    <mergeCell ref="B25:E25"/>
    <mergeCell ref="B16:C16"/>
    <mergeCell ref="A1:F1"/>
    <mergeCell ref="A2:F2"/>
    <mergeCell ref="A3:F3"/>
    <mergeCell ref="B14:C14"/>
    <mergeCell ref="B15:C15"/>
  </mergeCells>
  <pageMargins left="0.59055118110236227" right="0.39370078740157483" top="0.39370078740157483" bottom="0.39370078740157483" header="0.78740157480314965" footer="0.78740157480314965"/>
  <pageSetup paperSize="9" scale="66" firstPageNumber="0" orientation="portrait" horizontalDpi="300" verticalDpi="300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ПУ</vt:lpstr>
      <vt:lpstr>ПУ!Область_печати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2025-04-12T17:41:54Z</cp:lastPrinted>
  <dcterms:created xsi:type="dcterms:W3CDTF">2025-03-27T11:37:55Z</dcterms:created>
  <dcterms:modified xsi:type="dcterms:W3CDTF">2025-04-25T09:06:51Z</dcterms:modified>
</cp:coreProperties>
</file>