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Э ИП\Проект ИП ООО Регион Энерго 2026-2029\Краткое описание ИП и обосновывающие материалы\Приложение 1-УНЦ\"/>
    </mc:Choice>
  </mc:AlternateContent>
  <bookViews>
    <workbookView xWindow="0" yWindow="0" windowWidth="28800" windowHeight="11835"/>
  </bookViews>
  <sheets>
    <sheet name="ОРУ-35" sheetId="1" r:id="rId1"/>
  </sheets>
  <definedNames>
    <definedName name="_xlnm.Print_Area" localSheetId="0">'ОРУ-35'!$A$1:$F$52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" l="1"/>
  <c r="E28" i="1"/>
  <c r="F28" i="1" s="1"/>
  <c r="A28" i="1"/>
  <c r="A27" i="1"/>
  <c r="A26" i="1"/>
  <c r="A25" i="1"/>
  <c r="A24" i="1"/>
  <c r="A23" i="1"/>
  <c r="A22" i="1"/>
  <c r="A21" i="1"/>
  <c r="E20" i="1"/>
  <c r="F20" i="1" s="1"/>
  <c r="A20" i="1"/>
  <c r="F16" i="1"/>
  <c r="E29" i="1" s="1"/>
  <c r="F29" i="1" s="1"/>
  <c r="F40" i="1" s="1"/>
  <c r="F50" i="1" s="1"/>
  <c r="F15" i="1"/>
  <c r="F14" i="1"/>
  <c r="E27" i="1" s="1"/>
  <c r="F27" i="1" s="1"/>
  <c r="F13" i="1"/>
  <c r="E26" i="1" s="1"/>
  <c r="F26" i="1" s="1"/>
  <c r="F12" i="1"/>
  <c r="E25" i="1" s="1"/>
  <c r="F25" i="1" s="1"/>
  <c r="F11" i="1"/>
  <c r="E24" i="1" s="1"/>
  <c r="F24" i="1" s="1"/>
  <c r="F10" i="1"/>
  <c r="E23" i="1" s="1"/>
  <c r="F23" i="1" s="1"/>
  <c r="F9" i="1"/>
  <c r="E22" i="1" s="1"/>
  <c r="F22" i="1" s="1"/>
  <c r="F8" i="1"/>
  <c r="E21" i="1" s="1"/>
  <c r="F21" i="1" s="1"/>
  <c r="F7" i="1"/>
  <c r="F38" i="1" l="1"/>
  <c r="F48" i="1" s="1"/>
  <c r="F39" i="1"/>
  <c r="F49" i="1" s="1"/>
  <c r="F37" i="1"/>
  <c r="F47" i="1" s="1"/>
  <c r="F35" i="1"/>
  <c r="F51" i="1" l="1"/>
  <c r="F52" i="1" l="1"/>
  <c r="G52" i="1" s="1"/>
  <c r="E4" i="1" s="1"/>
</calcChain>
</file>

<file path=xl/sharedStrings.xml><?xml version="1.0" encoding="utf-8"?>
<sst xmlns="http://schemas.openxmlformats.org/spreadsheetml/2006/main" count="74" uniqueCount="47">
  <si>
    <t xml:space="preserve">Расчет </t>
  </si>
  <si>
    <t xml:space="preserve">по "Укрупненным нормативам цены" согласно приказу № 131 от 26.02.2024 г. Министерства энергетики Российской Федерации </t>
  </si>
  <si>
    <t>составляет</t>
  </si>
  <si>
    <t>млн. руб. с НДС</t>
  </si>
  <si>
    <t>Номер расценок</t>
  </si>
  <si>
    <t>Наименование 
УНЦ</t>
  </si>
  <si>
    <t>Измеритель (единица измерения) УНЦ</t>
  </si>
  <si>
    <t xml:space="preserve">Укрупненный норматив цены,  тыс рублей (без НДС) </t>
  </si>
  <si>
    <t>Количество</t>
  </si>
  <si>
    <t>Стоимость тыс. руб., без НДС</t>
  </si>
  <si>
    <t>П6-06</t>
  </si>
  <si>
    <t>УНЦ на проектные и изыскательские работы для отдельных элементов электрических сетей</t>
  </si>
  <si>
    <t>1 объект</t>
  </si>
  <si>
    <t>И7-01-1..2</t>
  </si>
  <si>
    <t>УНЦ выключателя 35 кВ без устройства фундаментов</t>
  </si>
  <si>
    <t>1 ед</t>
  </si>
  <si>
    <t>И10-04-1..6</t>
  </si>
  <si>
    <t>УНЦ элементов ПС без устройства фундаментов</t>
  </si>
  <si>
    <t>М6-07-1</t>
  </si>
  <si>
    <t>УНЦ на демонтажные работы ПС</t>
  </si>
  <si>
    <t>шт.</t>
  </si>
  <si>
    <t>М6-11-2</t>
  </si>
  <si>
    <t>И11-42</t>
  </si>
  <si>
    <t>УНЦ РЗА</t>
  </si>
  <si>
    <t>Субъект Российской Федерации, на территории которого реализуется технологическое решение (мероприятие)</t>
  </si>
  <si>
    <t>Коэффициенты перехода (пересчета) от базового УНЦ электрических сетей (за исключением ВЛ) к уровню УНЦ электрических сетей субъектов Российской Федерации</t>
  </si>
  <si>
    <t>Стоимость тыс. руб., с учетом коэф-та перехода, без НДС</t>
  </si>
  <si>
    <t>Самарская область</t>
  </si>
  <si>
    <t>Итого затраты в текущих ценах без НДС, тыс. руб:</t>
  </si>
  <si>
    <t>в том числе по годам реализации мероприятия:</t>
  </si>
  <si>
    <t>2026 год</t>
  </si>
  <si>
    <t>2027 год</t>
  </si>
  <si>
    <t>2028 год</t>
  </si>
  <si>
    <t>2029 год</t>
  </si>
  <si>
    <t>Итого с учетом индекса-дефлятора без НДС 2026 год, тыс. руб.</t>
  </si>
  <si>
    <t>Итого с учетом индекса-дефлятора без НДС 2027 год, тыс. руб.</t>
  </si>
  <si>
    <t>Итого с учетом индекса-дефлятора без НДС 2028 год, тыс. руб.</t>
  </si>
  <si>
    <t>Итого с учетом индекса-дефлятора без НДС 2029 год, тыс. руб.</t>
  </si>
  <si>
    <t>Сумма НДС, тыс. руб:</t>
  </si>
  <si>
    <t>Итого затраты в прогнозных ценах с НДС, тыс. руб:</t>
  </si>
  <si>
    <r>
      <t xml:space="preserve">по объекту: </t>
    </r>
    <r>
      <rPr>
        <u/>
        <sz val="12"/>
        <rFont val="Times New Roman"/>
        <family val="1"/>
        <charset val="204"/>
      </rPr>
      <t>"Реконструкция ОРУ-35кВ ПС 35/6 "АБЗ": Самаская область, Красноглинский р-н, пос. Козелки"</t>
    </r>
    <r>
      <rPr>
        <sz val="12"/>
        <rFont val="Times New Roman"/>
        <family val="1"/>
        <charset val="204"/>
      </rPr>
      <t xml:space="preserve"> (2026-2029 г.)</t>
    </r>
  </si>
  <si>
    <t xml:space="preserve">Индекс-дефлятор  2024 год </t>
  </si>
  <si>
    <t xml:space="preserve">Индекс-дефлятор  2025 год </t>
  </si>
  <si>
    <t xml:space="preserve">Индекс-дефлятор  2026 год </t>
  </si>
  <si>
    <t xml:space="preserve">Индекс-дефлятор  2027 год </t>
  </si>
  <si>
    <t xml:space="preserve">Индекс-дефлятор  2028 год </t>
  </si>
  <si>
    <t xml:space="preserve">Индекс-дефлятор  2029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</si>
</sst>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\ _₽_-;\-* #,##0.00\ _₽_-;_-* \-??\ _₽_-;_-@_-"/>
    <numFmt numFmtId="165" formatCode="_-* #,##0.000\ _₽_-;\-* #,##0.000\ _₽_-;_-* \-??\ _₽_-;_-@_-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1" applyFont="1" applyBorder="1" applyAlignment="1" applyProtection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1" applyFont="1" applyBorder="1" applyAlignment="1" applyProtection="1">
      <alignment vertical="center"/>
    </xf>
    <xf numFmtId="16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zoomScale="85" zoomScaleNormal="85" workbookViewId="0">
      <selection activeCell="G34" sqref="G1:G1048576"/>
    </sheetView>
  </sheetViews>
  <sheetFormatPr defaultRowHeight="15.75" x14ac:dyDescent="0.25"/>
  <cols>
    <col min="1" max="1" width="21.85546875" style="2" customWidth="1"/>
    <col min="2" max="2" width="36.7109375" style="2" customWidth="1"/>
    <col min="3" max="3" width="25.5703125" style="2" customWidth="1"/>
    <col min="4" max="4" width="31.140625" style="2" customWidth="1"/>
    <col min="5" max="5" width="17.85546875" style="2" customWidth="1"/>
    <col min="6" max="6" width="22.42578125" style="2" customWidth="1"/>
    <col min="7" max="7" width="12.7109375" style="2" hidden="1" customWidth="1"/>
    <col min="8" max="8" width="22" style="2" customWidth="1"/>
    <col min="9" max="1025" width="9.140625" style="2" customWidth="1"/>
  </cols>
  <sheetData>
    <row r="1" spans="1:8" ht="23.25" customHeight="1" x14ac:dyDescent="0.25">
      <c r="A1" s="26" t="s">
        <v>0</v>
      </c>
      <c r="B1" s="26"/>
      <c r="C1" s="26"/>
      <c r="D1" s="26"/>
      <c r="E1" s="26"/>
      <c r="F1" s="26"/>
      <c r="G1" s="1"/>
      <c r="H1" s="1"/>
    </row>
    <row r="2" spans="1:8" ht="28.5" customHeight="1" x14ac:dyDescent="0.25">
      <c r="A2" s="27" t="s">
        <v>1</v>
      </c>
      <c r="B2" s="27"/>
      <c r="C2" s="27"/>
      <c r="D2" s="27"/>
      <c r="E2" s="27"/>
      <c r="F2" s="27"/>
      <c r="G2" s="1"/>
      <c r="H2" s="1"/>
    </row>
    <row r="3" spans="1:8" s="1" customFormat="1" ht="27.75" customHeight="1" x14ac:dyDescent="0.25">
      <c r="A3" s="35" t="s">
        <v>40</v>
      </c>
      <c r="B3" s="35"/>
      <c r="C3" s="35"/>
      <c r="D3" s="35"/>
      <c r="E3" s="35"/>
      <c r="F3" s="35"/>
      <c r="G3" s="3"/>
      <c r="H3" s="3"/>
    </row>
    <row r="4" spans="1:8" x14ac:dyDescent="0.25">
      <c r="B4" s="4"/>
      <c r="C4" s="4"/>
      <c r="D4" s="4" t="s">
        <v>2</v>
      </c>
      <c r="E4" s="5">
        <f>G52</f>
        <v>29.011079881802768</v>
      </c>
      <c r="F4" s="6" t="s">
        <v>3</v>
      </c>
    </row>
    <row r="6" spans="1:8" ht="31.5" x14ac:dyDescent="0.25">
      <c r="A6" s="7" t="s">
        <v>4</v>
      </c>
      <c r="B6" s="8" t="s">
        <v>5</v>
      </c>
      <c r="C6" s="8" t="s">
        <v>6</v>
      </c>
      <c r="D6" s="9" t="s">
        <v>7</v>
      </c>
      <c r="E6" s="9" t="s">
        <v>8</v>
      </c>
      <c r="F6" s="9" t="s">
        <v>9</v>
      </c>
      <c r="H6" s="10"/>
    </row>
    <row r="7" spans="1:8" s="2" customFormat="1" ht="69.75" customHeight="1" x14ac:dyDescent="0.25">
      <c r="A7" s="7" t="s">
        <v>10</v>
      </c>
      <c r="B7" s="11" t="s">
        <v>11</v>
      </c>
      <c r="C7" s="12" t="s">
        <v>12</v>
      </c>
      <c r="D7" s="7">
        <v>425.5</v>
      </c>
      <c r="E7" s="7">
        <v>2</v>
      </c>
      <c r="F7" s="13">
        <f>D7*E7</f>
        <v>851</v>
      </c>
      <c r="H7" s="10"/>
    </row>
    <row r="8" spans="1:8" s="2" customFormat="1" ht="49.5" customHeight="1" x14ac:dyDescent="0.25">
      <c r="A8" s="7" t="s">
        <v>13</v>
      </c>
      <c r="B8" s="11" t="s">
        <v>14</v>
      </c>
      <c r="C8" s="12" t="s">
        <v>15</v>
      </c>
      <c r="D8" s="7">
        <v>4576.9399999999996</v>
      </c>
      <c r="E8" s="7">
        <v>1</v>
      </c>
      <c r="F8" s="13">
        <f t="shared" ref="F8:F16" si="0">D8*E8</f>
        <v>4576.9399999999996</v>
      </c>
      <c r="H8" s="10"/>
    </row>
    <row r="9" spans="1:8" s="2" customFormat="1" ht="44.25" customHeight="1" x14ac:dyDescent="0.25">
      <c r="A9" s="7" t="s">
        <v>16</v>
      </c>
      <c r="B9" s="11" t="s">
        <v>17</v>
      </c>
      <c r="C9" s="12" t="s">
        <v>15</v>
      </c>
      <c r="D9" s="7">
        <v>433.28</v>
      </c>
      <c r="E9" s="7">
        <v>1</v>
      </c>
      <c r="F9" s="13">
        <f t="shared" si="0"/>
        <v>433.28</v>
      </c>
      <c r="H9" s="10"/>
    </row>
    <row r="10" spans="1:8" s="2" customFormat="1" ht="36" customHeight="1" x14ac:dyDescent="0.25">
      <c r="A10" s="7" t="s">
        <v>18</v>
      </c>
      <c r="B10" s="11" t="s">
        <v>19</v>
      </c>
      <c r="C10" s="12" t="s">
        <v>20</v>
      </c>
      <c r="D10" s="7">
        <v>69.099999999999994</v>
      </c>
      <c r="E10" s="7">
        <v>1</v>
      </c>
      <c r="F10" s="13">
        <f t="shared" si="0"/>
        <v>69.099999999999994</v>
      </c>
      <c r="H10" s="10"/>
    </row>
    <row r="11" spans="1:8" s="2" customFormat="1" ht="39" customHeight="1" x14ac:dyDescent="0.25">
      <c r="A11" s="7" t="s">
        <v>21</v>
      </c>
      <c r="B11" s="11" t="s">
        <v>19</v>
      </c>
      <c r="C11" s="12" t="s">
        <v>20</v>
      </c>
      <c r="D11" s="7">
        <v>121.98</v>
      </c>
      <c r="E11" s="7">
        <v>1</v>
      </c>
      <c r="F11" s="13">
        <f t="shared" si="0"/>
        <v>121.98</v>
      </c>
      <c r="H11" s="10"/>
    </row>
    <row r="12" spans="1:8" s="2" customFormat="1" ht="45" customHeight="1" x14ac:dyDescent="0.25">
      <c r="A12" s="7" t="s">
        <v>13</v>
      </c>
      <c r="B12" s="11" t="s">
        <v>14</v>
      </c>
      <c r="C12" s="12" t="s">
        <v>15</v>
      </c>
      <c r="D12" s="7">
        <v>4576.9399999999996</v>
      </c>
      <c r="E12" s="7">
        <v>1</v>
      </c>
      <c r="F12" s="13">
        <f t="shared" si="0"/>
        <v>4576.9399999999996</v>
      </c>
      <c r="H12" s="10"/>
    </row>
    <row r="13" spans="1:8" s="2" customFormat="1" ht="69.75" customHeight="1" x14ac:dyDescent="0.25">
      <c r="A13" s="7" t="s">
        <v>16</v>
      </c>
      <c r="B13" s="11" t="s">
        <v>17</v>
      </c>
      <c r="C13" s="12" t="s">
        <v>15</v>
      </c>
      <c r="D13" s="7">
        <v>433.28</v>
      </c>
      <c r="E13" s="7">
        <v>1</v>
      </c>
      <c r="F13" s="13">
        <f t="shared" si="0"/>
        <v>433.28</v>
      </c>
      <c r="H13" s="10"/>
    </row>
    <row r="14" spans="1:8" s="2" customFormat="1" ht="32.25" customHeight="1" x14ac:dyDescent="0.25">
      <c r="A14" s="7" t="s">
        <v>18</v>
      </c>
      <c r="B14" s="11" t="s">
        <v>19</v>
      </c>
      <c r="C14" s="12" t="s">
        <v>20</v>
      </c>
      <c r="D14" s="7">
        <v>69.099999999999994</v>
      </c>
      <c r="E14" s="7">
        <v>1</v>
      </c>
      <c r="F14" s="13">
        <f t="shared" si="0"/>
        <v>69.099999999999994</v>
      </c>
      <c r="H14" s="10"/>
    </row>
    <row r="15" spans="1:8" s="2" customFormat="1" ht="34.5" customHeight="1" x14ac:dyDescent="0.25">
      <c r="A15" s="7" t="s">
        <v>21</v>
      </c>
      <c r="B15" s="11" t="s">
        <v>19</v>
      </c>
      <c r="C15" s="12" t="s">
        <v>20</v>
      </c>
      <c r="D15" s="7">
        <v>121.98</v>
      </c>
      <c r="E15" s="7">
        <v>1</v>
      </c>
      <c r="F15" s="13">
        <f t="shared" si="0"/>
        <v>121.98</v>
      </c>
    </row>
    <row r="16" spans="1:8" s="2" customFormat="1" ht="33" customHeight="1" x14ac:dyDescent="0.25">
      <c r="A16" s="7" t="s">
        <v>22</v>
      </c>
      <c r="B16" s="11" t="s">
        <v>23</v>
      </c>
      <c r="C16" s="12" t="s">
        <v>15</v>
      </c>
      <c r="D16" s="7">
        <v>3318.84</v>
      </c>
      <c r="E16" s="7">
        <v>2</v>
      </c>
      <c r="F16" s="13">
        <f t="shared" si="0"/>
        <v>6637.68</v>
      </c>
    </row>
    <row r="19" spans="1:6" s="2" customFormat="1" ht="117" customHeight="1" x14ac:dyDescent="0.25">
      <c r="A19" s="7" t="s">
        <v>4</v>
      </c>
      <c r="B19" s="24" t="s">
        <v>24</v>
      </c>
      <c r="C19" s="25"/>
      <c r="D19" s="9" t="s">
        <v>25</v>
      </c>
      <c r="E19" s="9" t="s">
        <v>9</v>
      </c>
      <c r="F19" s="9" t="s">
        <v>26</v>
      </c>
    </row>
    <row r="20" spans="1:6" s="1" customFormat="1" ht="33.75" customHeight="1" x14ac:dyDescent="0.25">
      <c r="A20" s="7" t="str">
        <f>A7</f>
        <v>П6-06</v>
      </c>
      <c r="B20" s="24" t="s">
        <v>27</v>
      </c>
      <c r="C20" s="25"/>
      <c r="D20" s="7">
        <v>1.1000000000000001</v>
      </c>
      <c r="E20" s="14">
        <f>F7</f>
        <v>851</v>
      </c>
      <c r="F20" s="15">
        <f>D20*E20</f>
        <v>936.1</v>
      </c>
    </row>
    <row r="21" spans="1:6" s="1" customFormat="1" ht="33.75" customHeight="1" x14ac:dyDescent="0.25">
      <c r="A21" s="7" t="str">
        <f t="shared" ref="A21:A29" si="1">A8</f>
        <v>И7-01-1..2</v>
      </c>
      <c r="B21" s="24" t="s">
        <v>27</v>
      </c>
      <c r="C21" s="25"/>
      <c r="D21" s="7">
        <v>1.1000000000000001</v>
      </c>
      <c r="E21" s="14">
        <f t="shared" ref="E21:E29" si="2">F8</f>
        <v>4576.9399999999996</v>
      </c>
      <c r="F21" s="15">
        <f t="shared" ref="F21:F29" si="3">D21*E21</f>
        <v>5034.634</v>
      </c>
    </row>
    <row r="22" spans="1:6" s="1" customFormat="1" ht="33.75" customHeight="1" x14ac:dyDescent="0.25">
      <c r="A22" s="7" t="str">
        <f t="shared" si="1"/>
        <v>И10-04-1..6</v>
      </c>
      <c r="B22" s="24" t="s">
        <v>27</v>
      </c>
      <c r="C22" s="25"/>
      <c r="D22" s="7">
        <v>1.1000000000000001</v>
      </c>
      <c r="E22" s="14">
        <f t="shared" si="2"/>
        <v>433.28</v>
      </c>
      <c r="F22" s="15">
        <f t="shared" si="3"/>
        <v>476.608</v>
      </c>
    </row>
    <row r="23" spans="1:6" s="1" customFormat="1" ht="33.75" customHeight="1" x14ac:dyDescent="0.25">
      <c r="A23" s="7" t="str">
        <f t="shared" si="1"/>
        <v>М6-07-1</v>
      </c>
      <c r="B23" s="24" t="s">
        <v>27</v>
      </c>
      <c r="C23" s="25"/>
      <c r="D23" s="7">
        <v>1.1000000000000001</v>
      </c>
      <c r="E23" s="14">
        <f t="shared" si="2"/>
        <v>69.099999999999994</v>
      </c>
      <c r="F23" s="15">
        <f t="shared" si="3"/>
        <v>76.010000000000005</v>
      </c>
    </row>
    <row r="24" spans="1:6" s="1" customFormat="1" ht="33.75" customHeight="1" x14ac:dyDescent="0.25">
      <c r="A24" s="7" t="str">
        <f t="shared" si="1"/>
        <v>М6-11-2</v>
      </c>
      <c r="B24" s="24" t="s">
        <v>27</v>
      </c>
      <c r="C24" s="25"/>
      <c r="D24" s="7">
        <v>1.1000000000000001</v>
      </c>
      <c r="E24" s="14">
        <f t="shared" si="2"/>
        <v>121.98</v>
      </c>
      <c r="F24" s="15">
        <f t="shared" si="3"/>
        <v>134.17800000000003</v>
      </c>
    </row>
    <row r="25" spans="1:6" s="1" customFormat="1" ht="33.75" customHeight="1" x14ac:dyDescent="0.25">
      <c r="A25" s="7" t="str">
        <f t="shared" si="1"/>
        <v>И7-01-1..2</v>
      </c>
      <c r="B25" s="24" t="s">
        <v>27</v>
      </c>
      <c r="C25" s="25"/>
      <c r="D25" s="7">
        <v>1.1000000000000001</v>
      </c>
      <c r="E25" s="14">
        <f t="shared" si="2"/>
        <v>4576.9399999999996</v>
      </c>
      <c r="F25" s="15">
        <f t="shared" si="3"/>
        <v>5034.634</v>
      </c>
    </row>
    <row r="26" spans="1:6" s="1" customFormat="1" ht="33.75" customHeight="1" x14ac:dyDescent="0.25">
      <c r="A26" s="7" t="str">
        <f t="shared" si="1"/>
        <v>И10-04-1..6</v>
      </c>
      <c r="B26" s="24" t="s">
        <v>27</v>
      </c>
      <c r="C26" s="25"/>
      <c r="D26" s="7">
        <v>1.1000000000000001</v>
      </c>
      <c r="E26" s="14">
        <f t="shared" si="2"/>
        <v>433.28</v>
      </c>
      <c r="F26" s="15">
        <f t="shared" si="3"/>
        <v>476.608</v>
      </c>
    </row>
    <row r="27" spans="1:6" s="1" customFormat="1" ht="33.75" customHeight="1" x14ac:dyDescent="0.25">
      <c r="A27" s="7" t="str">
        <f t="shared" si="1"/>
        <v>М6-07-1</v>
      </c>
      <c r="B27" s="24" t="s">
        <v>27</v>
      </c>
      <c r="C27" s="25"/>
      <c r="D27" s="7">
        <v>1.1000000000000001</v>
      </c>
      <c r="E27" s="14">
        <f t="shared" si="2"/>
        <v>69.099999999999994</v>
      </c>
      <c r="F27" s="15">
        <f t="shared" si="3"/>
        <v>76.010000000000005</v>
      </c>
    </row>
    <row r="28" spans="1:6" s="1" customFormat="1" ht="33.75" customHeight="1" x14ac:dyDescent="0.25">
      <c r="A28" s="7" t="str">
        <f t="shared" si="1"/>
        <v>М6-11-2</v>
      </c>
      <c r="B28" s="24" t="s">
        <v>27</v>
      </c>
      <c r="C28" s="25"/>
      <c r="D28" s="7">
        <v>1.1000000000000001</v>
      </c>
      <c r="E28" s="14">
        <f t="shared" si="2"/>
        <v>121.98</v>
      </c>
      <c r="F28" s="15">
        <f t="shared" si="3"/>
        <v>134.17800000000003</v>
      </c>
    </row>
    <row r="29" spans="1:6" s="1" customFormat="1" ht="33.75" customHeight="1" x14ac:dyDescent="0.25">
      <c r="A29" s="7" t="str">
        <f t="shared" si="1"/>
        <v>И11-42</v>
      </c>
      <c r="B29" s="24" t="s">
        <v>27</v>
      </c>
      <c r="C29" s="25"/>
      <c r="D29" s="7">
        <v>1.1000000000000001</v>
      </c>
      <c r="E29" s="14">
        <f t="shared" si="2"/>
        <v>6637.68</v>
      </c>
      <c r="F29" s="15">
        <f t="shared" si="3"/>
        <v>7301.4480000000012</v>
      </c>
    </row>
    <row r="30" spans="1:6" s="1" customFormat="1" ht="19.5" customHeight="1" x14ac:dyDescent="0.25">
      <c r="A30" s="16"/>
      <c r="B30" s="17"/>
      <c r="C30" s="17"/>
      <c r="D30" s="16"/>
      <c r="E30" s="18"/>
      <c r="F30" s="19"/>
    </row>
    <row r="31" spans="1:6" s="1" customFormat="1" x14ac:dyDescent="0.25">
      <c r="A31" s="16"/>
      <c r="B31" s="17"/>
      <c r="C31" s="17"/>
      <c r="D31" s="16"/>
      <c r="E31" s="18"/>
      <c r="F31" s="19"/>
    </row>
    <row r="35" spans="2:8" s="2" customFormat="1" ht="20.100000000000001" customHeight="1" x14ac:dyDescent="0.25">
      <c r="B35" s="28" t="s">
        <v>28</v>
      </c>
      <c r="C35" s="28"/>
      <c r="D35" s="28"/>
      <c r="E35" s="28"/>
      <c r="F35" s="20">
        <f>SUM(F20:F29)</f>
        <v>19680.408000000003</v>
      </c>
      <c r="G35" s="1"/>
    </row>
    <row r="36" spans="2:8" s="2" customFormat="1" ht="20.100000000000001" customHeight="1" x14ac:dyDescent="0.25">
      <c r="B36" s="29" t="s">
        <v>29</v>
      </c>
      <c r="C36" s="30"/>
      <c r="D36" s="30"/>
      <c r="E36" s="31"/>
      <c r="F36" s="20"/>
      <c r="G36" s="1"/>
    </row>
    <row r="37" spans="2:8" s="2" customFormat="1" ht="20.100000000000001" customHeight="1" x14ac:dyDescent="0.25">
      <c r="B37" s="32" t="s">
        <v>30</v>
      </c>
      <c r="C37" s="33"/>
      <c r="D37" s="33"/>
      <c r="E37" s="34"/>
      <c r="F37" s="20">
        <f>F20</f>
        <v>936.1</v>
      </c>
      <c r="G37" s="1"/>
    </row>
    <row r="38" spans="2:8" s="2" customFormat="1" ht="20.100000000000001" customHeight="1" x14ac:dyDescent="0.25">
      <c r="B38" s="32" t="s">
        <v>31</v>
      </c>
      <c r="C38" s="33"/>
      <c r="D38" s="33"/>
      <c r="E38" s="34"/>
      <c r="F38" s="20">
        <f>SUM(F21:F24)</f>
        <v>5721.43</v>
      </c>
      <c r="G38" s="1"/>
    </row>
    <row r="39" spans="2:8" s="2" customFormat="1" ht="20.100000000000001" customHeight="1" x14ac:dyDescent="0.25">
      <c r="B39" s="32" t="s">
        <v>32</v>
      </c>
      <c r="C39" s="33"/>
      <c r="D39" s="33"/>
      <c r="E39" s="34"/>
      <c r="F39" s="20">
        <f>SUM(F25:F28)</f>
        <v>5721.43</v>
      </c>
      <c r="G39" s="1"/>
    </row>
    <row r="40" spans="2:8" s="2" customFormat="1" ht="20.100000000000001" customHeight="1" x14ac:dyDescent="0.25">
      <c r="B40" s="32" t="s">
        <v>33</v>
      </c>
      <c r="C40" s="33"/>
      <c r="D40" s="33"/>
      <c r="E40" s="34"/>
      <c r="F40" s="20">
        <f>F29</f>
        <v>7301.4480000000012</v>
      </c>
      <c r="G40" s="1"/>
    </row>
    <row r="41" spans="2:8" s="2" customFormat="1" ht="20.100000000000001" customHeight="1" x14ac:dyDescent="0.25">
      <c r="B41" s="28" t="s">
        <v>41</v>
      </c>
      <c r="C41" s="28"/>
      <c r="D41" s="28"/>
      <c r="E41" s="28"/>
      <c r="F41" s="21">
        <v>1.044</v>
      </c>
      <c r="G41" s="22"/>
      <c r="H41" s="5"/>
    </row>
    <row r="42" spans="2:8" s="2" customFormat="1" ht="20.100000000000001" customHeight="1" x14ac:dyDescent="0.25">
      <c r="B42" s="28" t="s">
        <v>42</v>
      </c>
      <c r="C42" s="28"/>
      <c r="D42" s="28"/>
      <c r="E42" s="28"/>
      <c r="F42" s="21">
        <v>1.0429999999999999</v>
      </c>
      <c r="G42" s="22"/>
      <c r="H42" s="5"/>
    </row>
    <row r="43" spans="2:8" s="2" customFormat="1" ht="20.100000000000001" customHeight="1" x14ac:dyDescent="0.25">
      <c r="B43" s="28" t="s">
        <v>43</v>
      </c>
      <c r="C43" s="28"/>
      <c r="D43" s="28"/>
      <c r="E43" s="28"/>
      <c r="F43" s="21">
        <v>1.042</v>
      </c>
      <c r="G43" s="1"/>
    </row>
    <row r="44" spans="2:8" s="2" customFormat="1" ht="20.100000000000001" customHeight="1" x14ac:dyDescent="0.25">
      <c r="B44" s="28" t="s">
        <v>44</v>
      </c>
      <c r="C44" s="28"/>
      <c r="D44" s="28"/>
      <c r="E44" s="28"/>
      <c r="F44" s="21">
        <v>1.0409999999999999</v>
      </c>
      <c r="G44" s="1"/>
    </row>
    <row r="45" spans="2:8" s="2" customFormat="1" ht="20.100000000000001" customHeight="1" x14ac:dyDescent="0.25">
      <c r="B45" s="28" t="s">
        <v>45</v>
      </c>
      <c r="C45" s="28"/>
      <c r="D45" s="28"/>
      <c r="E45" s="28"/>
      <c r="F45" s="21">
        <v>1.04</v>
      </c>
      <c r="G45" s="1"/>
    </row>
    <row r="46" spans="2:8" s="2" customFormat="1" ht="20.100000000000001" customHeight="1" x14ac:dyDescent="0.25">
      <c r="B46" s="28" t="s">
        <v>46</v>
      </c>
      <c r="C46" s="28"/>
      <c r="D46" s="28"/>
      <c r="E46" s="28"/>
      <c r="F46" s="21">
        <v>1.04</v>
      </c>
      <c r="G46" s="1"/>
    </row>
    <row r="47" spans="2:8" s="2" customFormat="1" ht="20.100000000000001" customHeight="1" x14ac:dyDescent="0.25">
      <c r="B47" s="32" t="s">
        <v>34</v>
      </c>
      <c r="C47" s="33"/>
      <c r="D47" s="33"/>
      <c r="E47" s="34"/>
      <c r="F47" s="20">
        <f>F37*F41*F42*F43</f>
        <v>1062.1228968504001</v>
      </c>
      <c r="G47" s="1"/>
    </row>
    <row r="48" spans="2:8" s="2" customFormat="1" ht="20.100000000000001" customHeight="1" x14ac:dyDescent="0.25">
      <c r="B48" s="32" t="s">
        <v>35</v>
      </c>
      <c r="C48" s="33"/>
      <c r="D48" s="33"/>
      <c r="E48" s="34"/>
      <c r="F48" s="20">
        <f>F38*F41*F42*F43*F44</f>
        <v>6757.8390554017551</v>
      </c>
      <c r="G48" s="1"/>
    </row>
    <row r="49" spans="2:7" s="2" customFormat="1" ht="20.100000000000001" customHeight="1" x14ac:dyDescent="0.25">
      <c r="B49" s="32" t="s">
        <v>36</v>
      </c>
      <c r="C49" s="33"/>
      <c r="D49" s="33"/>
      <c r="E49" s="34"/>
      <c r="F49" s="20">
        <f>F39*F41*F42*F43*F44*F45</f>
        <v>7028.1526176178259</v>
      </c>
      <c r="G49" s="1"/>
    </row>
    <row r="50" spans="2:7" s="2" customFormat="1" ht="20.100000000000001" customHeight="1" x14ac:dyDescent="0.25">
      <c r="B50" s="32" t="s">
        <v>37</v>
      </c>
      <c r="C50" s="33"/>
      <c r="D50" s="33"/>
      <c r="E50" s="34"/>
      <c r="F50" s="20">
        <f>F40*F41*F42*F43*F44*F45*F46</f>
        <v>9327.7936649656567</v>
      </c>
      <c r="G50" s="1"/>
    </row>
    <row r="51" spans="2:7" s="2" customFormat="1" ht="20.100000000000001" customHeight="1" x14ac:dyDescent="0.25">
      <c r="B51" s="28" t="s">
        <v>38</v>
      </c>
      <c r="C51" s="28"/>
      <c r="D51" s="28"/>
      <c r="E51" s="28"/>
      <c r="F51" s="20">
        <f>SUM(F47:F50)/100*20</f>
        <v>4835.1816469671285</v>
      </c>
      <c r="G51" s="1"/>
    </row>
    <row r="52" spans="2:7" s="2" customFormat="1" ht="20.100000000000001" customHeight="1" x14ac:dyDescent="0.25">
      <c r="B52" s="28" t="s">
        <v>39</v>
      </c>
      <c r="C52" s="28"/>
      <c r="D52" s="28"/>
      <c r="E52" s="28"/>
      <c r="F52" s="20">
        <f>SUM(F47:F51)-0.01</f>
        <v>29011.079881802769</v>
      </c>
      <c r="G52" s="23">
        <f>F52/1000</f>
        <v>29.011079881802768</v>
      </c>
    </row>
  </sheetData>
  <mergeCells count="32">
    <mergeCell ref="B51:E51"/>
    <mergeCell ref="B52:E52"/>
    <mergeCell ref="B45:E45"/>
    <mergeCell ref="B46:E46"/>
    <mergeCell ref="B47:E47"/>
    <mergeCell ref="B48:E48"/>
    <mergeCell ref="B49:E49"/>
    <mergeCell ref="B50:E50"/>
    <mergeCell ref="B44:E44"/>
    <mergeCell ref="B28:C28"/>
    <mergeCell ref="B29:C29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27:C27"/>
    <mergeCell ref="A1:F1"/>
    <mergeCell ref="A2:F2"/>
    <mergeCell ref="A3:F3"/>
    <mergeCell ref="B19:C19"/>
    <mergeCell ref="B20:C20"/>
    <mergeCell ref="B21:C21"/>
    <mergeCell ref="B22:C22"/>
    <mergeCell ref="B23:C23"/>
    <mergeCell ref="B24:C24"/>
    <mergeCell ref="B25:C25"/>
    <mergeCell ref="B26:C26"/>
  </mergeCells>
  <pageMargins left="0.59055118110236227" right="0.39370078740157483" top="0.39370078740157483" bottom="0.39370078740157483" header="0.78740157480314965" footer="0.78740157480314965"/>
  <pageSetup paperSize="9" scale="53" firstPageNumber="0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ОРУ-35</vt:lpstr>
      <vt:lpstr>'ОРУ-35'!Область_печати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Home</cp:lastModifiedBy>
  <cp:lastPrinted>2025-04-12T17:49:04Z</cp:lastPrinted>
  <dcterms:created xsi:type="dcterms:W3CDTF">2025-03-27T11:38:26Z</dcterms:created>
  <dcterms:modified xsi:type="dcterms:W3CDTF">2025-04-12T17:49:12Z</dcterms:modified>
</cp:coreProperties>
</file>